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ubcontracting action plan 1920\"/>
    </mc:Choice>
  </mc:AlternateContent>
  <xr:revisionPtr revIDLastSave="0" documentId="13_ncr:1_{30759F52-BD6B-4761-9E97-2C0D9C69FB93}" xr6:coauthVersionLast="36" xr6:coauthVersionMax="36" xr10:uidLastSave="{00000000-0000-0000-0000-000000000000}"/>
  <bookViews>
    <workbookView xWindow="0" yWindow="0" windowWidth="16620" windowHeight="98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Sheet1!$A$2:$M$73</definedName>
    <definedName name="_xlnm.Print_Titles" localSheetId="0">Sheet1!$2:$3</definedName>
  </definedNames>
  <calcPr calcId="191029"/>
</workbook>
</file>

<file path=xl/calcChain.xml><?xml version="1.0" encoding="utf-8"?>
<calcChain xmlns="http://schemas.openxmlformats.org/spreadsheetml/2006/main">
  <c r="I12" i="1" l="1"/>
  <c r="J12" i="1" s="1"/>
  <c r="K12" i="1" s="1"/>
  <c r="H70" i="1" l="1"/>
  <c r="J70" i="1" s="1"/>
  <c r="K70" i="1" s="1"/>
  <c r="H68" i="1"/>
  <c r="J68" i="1" s="1"/>
  <c r="K68" i="1" s="1"/>
  <c r="H66" i="1"/>
  <c r="J66" i="1" s="1"/>
  <c r="K66" i="1" s="1"/>
  <c r="H64" i="1"/>
  <c r="J64" i="1" s="1"/>
  <c r="K64" i="1" s="1"/>
  <c r="H62" i="1"/>
  <c r="J62" i="1" s="1"/>
  <c r="K62" i="1" s="1"/>
  <c r="H60" i="1"/>
  <c r="J60" i="1" s="1"/>
  <c r="K60" i="1" s="1"/>
  <c r="H58" i="1"/>
  <c r="J58" i="1" s="1"/>
  <c r="K58" i="1" s="1"/>
  <c r="H52" i="1"/>
  <c r="J52" i="1" s="1"/>
  <c r="K52" i="1" s="1"/>
  <c r="H50" i="1"/>
  <c r="J50" i="1" s="1"/>
  <c r="K50" i="1" s="1"/>
  <c r="H48" i="1"/>
  <c r="J48" i="1" s="1"/>
  <c r="K48" i="1" s="1"/>
  <c r="H46" i="1"/>
  <c r="J46" i="1" s="1"/>
  <c r="K46" i="1" s="1"/>
  <c r="H44" i="1" l="1"/>
  <c r="J44" i="1" s="1"/>
  <c r="K44" i="1" s="1"/>
  <c r="H40" i="1"/>
  <c r="J40" i="1" s="1"/>
  <c r="K40" i="1" s="1"/>
  <c r="H38" i="1"/>
  <c r="J38" i="1" s="1"/>
  <c r="K38" i="1" s="1"/>
  <c r="H36" i="1"/>
  <c r="J36" i="1" s="1"/>
  <c r="K36" i="1" s="1"/>
  <c r="H32" i="1"/>
  <c r="H24" i="1"/>
  <c r="H28" i="1"/>
  <c r="J28" i="1" s="1"/>
  <c r="K28" i="1" s="1"/>
  <c r="I26" i="1" l="1"/>
  <c r="J26" i="1" s="1"/>
  <c r="K26" i="1" s="1"/>
  <c r="I22" i="1"/>
  <c r="J22" i="1" s="1"/>
  <c r="K22" i="1" s="1"/>
  <c r="J24" i="1"/>
  <c r="K24" i="1" s="1"/>
  <c r="J20" i="1"/>
  <c r="I19" i="1"/>
  <c r="J19" i="1" s="1"/>
  <c r="K19" i="1" s="1"/>
  <c r="I11" i="1"/>
  <c r="J11" i="1" s="1"/>
  <c r="K11" i="1" s="1"/>
  <c r="I5" i="1" l="1"/>
  <c r="H56" i="1" l="1"/>
  <c r="J56" i="1" s="1"/>
  <c r="K56" i="1" s="1"/>
  <c r="H54" i="1"/>
  <c r="H42" i="1"/>
  <c r="J42" i="1" s="1"/>
  <c r="K42" i="1" s="1"/>
  <c r="H34" i="1"/>
  <c r="J34" i="1" s="1"/>
  <c r="K34" i="1" s="1"/>
  <c r="J32" i="1"/>
  <c r="K32" i="1" s="1"/>
  <c r="K45" i="1" l="1"/>
  <c r="K47" i="1"/>
  <c r="K49" i="1"/>
  <c r="J54" i="1"/>
  <c r="K54" i="1" s="1"/>
  <c r="K61" i="1"/>
  <c r="K63" i="1"/>
  <c r="K65" i="1"/>
  <c r="K67" i="1"/>
  <c r="K69" i="1"/>
  <c r="I17" i="1" l="1"/>
  <c r="J17" i="1" s="1"/>
  <c r="K17" i="1" s="1"/>
  <c r="I15" i="1"/>
  <c r="J15" i="1" s="1"/>
  <c r="I10" i="1" l="1"/>
  <c r="I8" i="1" l="1"/>
  <c r="J5" i="1" l="1"/>
  <c r="J10" i="1"/>
  <c r="J8" i="1" l="1"/>
  <c r="K8" i="1" s="1"/>
  <c r="K10" i="1"/>
  <c r="K13" i="1"/>
  <c r="K15" i="1"/>
  <c r="K16" i="1"/>
  <c r="K21" i="1"/>
  <c r="K43" i="1"/>
  <c r="K71" i="1"/>
  <c r="K72" i="1"/>
  <c r="K74" i="1"/>
  <c r="K75" i="1"/>
  <c r="K76" i="1"/>
  <c r="K77" i="1"/>
  <c r="K5" i="1"/>
  <c r="H6" i="1" l="1"/>
  <c r="J6" i="1" s="1"/>
  <c r="I23" i="1" l="1"/>
  <c r="J23" i="1" l="1"/>
  <c r="K23" i="1" s="1"/>
  <c r="I73" i="1"/>
  <c r="H30" i="1"/>
  <c r="J30" i="1" s="1"/>
  <c r="J73" i="1" l="1"/>
  <c r="K73" i="1" s="1"/>
  <c r="K30" i="1"/>
  <c r="H73" i="1"/>
</calcChain>
</file>

<file path=xl/sharedStrings.xml><?xml version="1.0" encoding="utf-8"?>
<sst xmlns="http://schemas.openxmlformats.org/spreadsheetml/2006/main" count="156" uniqueCount="69">
  <si>
    <t>Sub-contractor</t>
  </si>
  <si>
    <t>UKPRN</t>
  </si>
  <si>
    <t>Contract Start</t>
  </si>
  <si>
    <t>Contract End</t>
  </si>
  <si>
    <t>Type of Provision</t>
  </si>
  <si>
    <t>Funding Paid to Partner</t>
  </si>
  <si>
    <t>Funding Retained by College</t>
  </si>
  <si>
    <t>%</t>
  </si>
  <si>
    <t>Type of Contract</t>
  </si>
  <si>
    <t>19+ Apprenticeships</t>
  </si>
  <si>
    <t>16-18 Apprenticeships</t>
  </si>
  <si>
    <t>Penshaw Training</t>
  </si>
  <si>
    <t>Contract in 2015/16</t>
  </si>
  <si>
    <t>Yes</t>
  </si>
  <si>
    <t>Adult Skills Budget</t>
  </si>
  <si>
    <t xml:space="preserve">Yes </t>
  </si>
  <si>
    <t>Sora Services Ltd</t>
  </si>
  <si>
    <t>No ESF Funding Stream has ended</t>
  </si>
  <si>
    <t>New Generation Training &amp; Consultancy</t>
  </si>
  <si>
    <t>ESIF</t>
  </si>
  <si>
    <t>AMS Nationwide</t>
  </si>
  <si>
    <t>Provsion transferred from Talent Training</t>
  </si>
  <si>
    <t>JTDS</t>
  </si>
  <si>
    <t>Bishop Auckland College</t>
  </si>
  <si>
    <t>FIT Training International</t>
  </si>
  <si>
    <t>Gateshead Council</t>
  </si>
  <si>
    <t>Groundwork North East</t>
  </si>
  <si>
    <t>Northumberland College</t>
  </si>
  <si>
    <t>RTC North Limited</t>
  </si>
  <si>
    <t>Sunderland College</t>
  </si>
  <si>
    <t>Zenith People Limited</t>
  </si>
  <si>
    <t>NEEAL (CDC Enterprise Agency Ltd)</t>
  </si>
  <si>
    <t>NEEAL (Enterprise Made Simple)</t>
  </si>
  <si>
    <t>Advanced Industrial Solutions Limited</t>
  </si>
  <si>
    <t>ESIF Overall</t>
  </si>
  <si>
    <t>Annex A</t>
  </si>
  <si>
    <t xml:space="preserve">Continuing learners from  15/16 </t>
  </si>
  <si>
    <t>Capital4Training Ltd</t>
  </si>
  <si>
    <t>Centrepoint</t>
  </si>
  <si>
    <t>Derwentside College</t>
  </si>
  <si>
    <t>Peak Performance Partnership</t>
  </si>
  <si>
    <t>Statement of Sub-contractor Payments 2018-2019</t>
  </si>
  <si>
    <t>New Starts in 18/19</t>
  </si>
  <si>
    <t>Adult Apprenticeships</t>
  </si>
  <si>
    <t>Thermal Insulation Contractors Ltd</t>
  </si>
  <si>
    <t>Continuing learners from 14/15 onwards</t>
  </si>
  <si>
    <t>Continuing learners from 17/18</t>
  </si>
  <si>
    <t>Alchemy Training</t>
  </si>
  <si>
    <t>ALD Hairdressing</t>
  </si>
  <si>
    <t>Chinese Centre</t>
  </si>
  <si>
    <t>Ixion Holdings Limited</t>
  </si>
  <si>
    <t>Keyfort Group Limited</t>
  </si>
  <si>
    <t>Northern Construction Training</t>
  </si>
  <si>
    <t>Positive Futures NE Ltd</t>
  </si>
  <si>
    <t>Achievement Rate</t>
  </si>
  <si>
    <t xml:space="preserve"> 100%
62.86%  </t>
  </si>
  <si>
    <t xml:space="preserve">0%
</t>
  </si>
  <si>
    <t>n/a</t>
  </si>
  <si>
    <t xml:space="preserve">n/a
</t>
  </si>
  <si>
    <t xml:space="preserve">100%
</t>
  </si>
  <si>
    <t xml:space="preserve">87%
</t>
  </si>
  <si>
    <t xml:space="preserve">n/a </t>
  </si>
  <si>
    <t xml:space="preserve">31%
</t>
  </si>
  <si>
    <t xml:space="preserve">94%
</t>
  </si>
  <si>
    <t xml:space="preserve">98%
</t>
  </si>
  <si>
    <t xml:space="preserve"> n/a  </t>
  </si>
  <si>
    <t>Funding Paid by ESFA</t>
  </si>
  <si>
    <t>Construction Skills People</t>
  </si>
  <si>
    <t>ProActive Safety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</si>
</sst>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9" fontId="0" fillId="0" borderId="0" xfId="1" applyFont="1" applyBorder="1" applyAlignment="1">
      <alignment horizontal="right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14" fontId="3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horizontal="right" vertical="top" wrapText="1"/>
    </xf>
    <xf numFmtId="1" fontId="3" fillId="0" borderId="3" xfId="0" applyNumberFormat="1" applyFont="1" applyBorder="1" applyAlignment="1">
      <alignment horizontal="right" vertical="top" wrapText="1"/>
    </xf>
    <xf numFmtId="1" fontId="3" fillId="0" borderId="4" xfId="0" applyNumberFormat="1" applyFont="1" applyBorder="1" applyAlignment="1">
      <alignment horizontal="right" vertical="top" wrapText="1"/>
    </xf>
    <xf numFmtId="9" fontId="3" fillId="0" borderId="4" xfId="1" applyFont="1" applyBorder="1" applyAlignment="1">
      <alignment horizontal="righ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1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1" fontId="3" fillId="0" borderId="6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top"/>
    </xf>
    <xf numFmtId="14" fontId="3" fillId="0" borderId="8" xfId="0" applyNumberFormat="1" applyFont="1" applyBorder="1" applyAlignment="1">
      <alignment vertical="top"/>
    </xf>
    <xf numFmtId="0" fontId="3" fillId="0" borderId="8" xfId="0" applyFont="1" applyBorder="1" applyAlignment="1">
      <alignment horizontal="right" vertical="top" wrapText="1"/>
    </xf>
    <xf numFmtId="1" fontId="3" fillId="0" borderId="8" xfId="0" applyNumberFormat="1" applyFont="1" applyBorder="1" applyAlignment="1">
      <alignment horizontal="right" vertical="top" wrapText="1"/>
    </xf>
    <xf numFmtId="1" fontId="3" fillId="0" borderId="9" xfId="0" applyNumberFormat="1" applyFont="1" applyBorder="1" applyAlignment="1">
      <alignment horizontal="right" vertical="top" wrapText="1"/>
    </xf>
    <xf numFmtId="9" fontId="3" fillId="0" borderId="9" xfId="1" applyFont="1" applyBorder="1" applyAlignment="1">
      <alignment horizontal="right" vertical="top"/>
    </xf>
    <xf numFmtId="14" fontId="3" fillId="0" borderId="10" xfId="0" applyNumberFormat="1" applyFont="1" applyBorder="1" applyAlignment="1">
      <alignment vertical="top"/>
    </xf>
    <xf numFmtId="14" fontId="3" fillId="0" borderId="2" xfId="0" applyNumberFormat="1" applyFont="1" applyBorder="1" applyAlignment="1">
      <alignment vertical="top"/>
    </xf>
    <xf numFmtId="9" fontId="3" fillId="0" borderId="0" xfId="1" applyFont="1" applyBorder="1" applyAlignment="1">
      <alignment horizontal="right" vertical="top"/>
    </xf>
    <xf numFmtId="0" fontId="3" fillId="0" borderId="10" xfId="0" applyFont="1" applyBorder="1" applyAlignment="1">
      <alignment vertical="top" wrapText="1"/>
    </xf>
    <xf numFmtId="10" fontId="2" fillId="0" borderId="0" xfId="0" applyNumberFormat="1" applyFont="1" applyAlignment="1">
      <alignment vertical="top"/>
    </xf>
    <xf numFmtId="10" fontId="2" fillId="0" borderId="1" xfId="0" applyNumberFormat="1" applyFont="1" applyBorder="1" applyAlignment="1">
      <alignment horizontal="center" vertical="top" wrapText="1"/>
    </xf>
    <xf numFmtId="10" fontId="3" fillId="0" borderId="0" xfId="0" applyNumberFormat="1" applyFont="1" applyAlignment="1">
      <alignment vertical="top"/>
    </xf>
    <xf numFmtId="10" fontId="0" fillId="0" borderId="0" xfId="0" applyNumberFormat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right" vertical="top" wrapText="1"/>
    </xf>
    <xf numFmtId="1" fontId="3" fillId="0" borderId="12" xfId="0" applyNumberFormat="1" applyFont="1" applyBorder="1" applyAlignment="1">
      <alignment horizontal="right" vertical="top" wrapText="1"/>
    </xf>
    <xf numFmtId="9" fontId="3" fillId="0" borderId="12" xfId="1" applyFont="1" applyBorder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1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9" fontId="3" fillId="0" borderId="3" xfId="1" applyFont="1" applyBorder="1" applyAlignment="1">
      <alignment horizontal="right" vertical="top"/>
    </xf>
    <xf numFmtId="9" fontId="3" fillId="0" borderId="8" xfId="1" applyFont="1" applyBorder="1" applyAlignment="1">
      <alignment horizontal="right" vertical="top"/>
    </xf>
    <xf numFmtId="9" fontId="3" fillId="0" borderId="10" xfId="1" applyFont="1" applyBorder="1" applyAlignment="1">
      <alignment horizontal="right" vertical="top"/>
    </xf>
    <xf numFmtId="0" fontId="3" fillId="0" borderId="11" xfId="0" applyFont="1" applyBorder="1"/>
    <xf numFmtId="10" fontId="3" fillId="0" borderId="0" xfId="0" applyNumberFormat="1" applyFont="1" applyAlignment="1">
      <alignment horizontal="right" vertical="top"/>
    </xf>
    <xf numFmtId="10" fontId="3" fillId="0" borderId="0" xfId="0" applyNumberFormat="1" applyFont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9" fontId="3" fillId="0" borderId="0" xfId="0" applyNumberFormat="1" applyFont="1" applyBorder="1" applyAlignment="1">
      <alignment horizontal="right" vertical="top"/>
    </xf>
    <xf numFmtId="9" fontId="3" fillId="0" borderId="0" xfId="0" applyNumberFormat="1" applyFont="1" applyAlignment="1">
      <alignment horizontal="right" vertical="top"/>
    </xf>
    <xf numFmtId="9" fontId="3" fillId="0" borderId="13" xfId="0" applyNumberFormat="1" applyFont="1" applyFill="1" applyBorder="1" applyAlignment="1">
      <alignment horizontal="right" vertical="top" wrapText="1"/>
    </xf>
    <xf numFmtId="10" fontId="3" fillId="0" borderId="15" xfId="0" applyNumberFormat="1" applyFont="1" applyFill="1" applyBorder="1" applyAlignment="1">
      <alignment horizontal="right" vertical="top"/>
    </xf>
    <xf numFmtId="9" fontId="3" fillId="0" borderId="1" xfId="0" applyNumberFormat="1" applyFont="1" applyFill="1" applyBorder="1" applyAlignment="1">
      <alignment horizontal="right" vertical="top" wrapText="1"/>
    </xf>
    <xf numFmtId="9" fontId="3" fillId="0" borderId="13" xfId="0" applyNumberFormat="1" applyFont="1" applyFill="1" applyBorder="1" applyAlignment="1">
      <alignment horizontal="right" vertical="top"/>
    </xf>
    <xf numFmtId="9" fontId="3" fillId="0" borderId="14" xfId="0" applyNumberFormat="1" applyFont="1" applyFill="1" applyBorder="1" applyAlignment="1">
      <alignment horizontal="right" vertical="top" wrapText="1"/>
    </xf>
    <xf numFmtId="10" fontId="3" fillId="0" borderId="1" xfId="0" applyNumberFormat="1" applyFont="1" applyFill="1" applyBorder="1" applyAlignment="1">
      <alignment horizontal="right" vertical="top" wrapText="1"/>
    </xf>
    <xf numFmtId="10" fontId="3" fillId="0" borderId="13" xfId="0" applyNumberFormat="1" applyFont="1" applyFill="1" applyBorder="1" applyAlignment="1">
      <alignment horizontal="right" vertical="top" wrapText="1"/>
    </xf>
    <xf numFmtId="10" fontId="3" fillId="0" borderId="15" xfId="0" applyNumberFormat="1" applyFont="1" applyFill="1" applyBorder="1" applyAlignment="1">
      <alignment horizontal="right" vertical="top" wrapText="1"/>
    </xf>
    <xf numFmtId="10" fontId="3" fillId="0" borderId="14" xfId="0" applyNumberFormat="1" applyFont="1" applyFill="1" applyBorder="1" applyAlignment="1">
      <alignment horizontal="right" vertical="top" wrapText="1"/>
    </xf>
    <xf numFmtId="9" fontId="3" fillId="0" borderId="1" xfId="0" applyNumberFormat="1" applyFont="1" applyFill="1" applyBorder="1" applyAlignment="1">
      <alignment horizontal="right" vertical="top"/>
    </xf>
    <xf numFmtId="10" fontId="3" fillId="0" borderId="1" xfId="0" applyNumberFormat="1" applyFont="1" applyFill="1" applyBorder="1" applyAlignment="1">
      <alignment horizontal="right" vertical="top"/>
    </xf>
    <xf numFmtId="9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 wrapText="1"/>
    </xf>
    <xf numFmtId="14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right" vertical="top" wrapText="1"/>
    </xf>
    <xf numFmtId="1" fontId="3" fillId="0" borderId="10" xfId="0" applyNumberFormat="1" applyFont="1" applyFill="1" applyBorder="1" applyAlignment="1">
      <alignment horizontal="right" vertical="top" wrapText="1"/>
    </xf>
    <xf numFmtId="1" fontId="3" fillId="0" borderId="12" xfId="0" applyNumberFormat="1" applyFont="1" applyFill="1" applyBorder="1" applyAlignment="1">
      <alignment horizontal="right" vertical="top" wrapText="1"/>
    </xf>
    <xf numFmtId="9" fontId="3" fillId="0" borderId="0" xfId="1" applyFont="1" applyFill="1" applyBorder="1" applyAlignment="1">
      <alignment horizontal="right" vertical="top"/>
    </xf>
    <xf numFmtId="0" fontId="3" fillId="0" borderId="0" xfId="0" applyFont="1" applyFill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/>
    </xf>
    <xf numFmtId="14" fontId="4" fillId="0" borderId="8" xfId="0" applyNumberFormat="1" applyFont="1" applyBorder="1" applyAlignment="1">
      <alignment vertical="top"/>
    </xf>
    <xf numFmtId="0" fontId="4" fillId="0" borderId="8" xfId="0" applyFont="1" applyBorder="1" applyAlignment="1">
      <alignment horizontal="right" vertical="top" wrapText="1"/>
    </xf>
    <xf numFmtId="1" fontId="4" fillId="0" borderId="8" xfId="0" applyNumberFormat="1" applyFont="1" applyBorder="1" applyAlignment="1">
      <alignment horizontal="right" vertical="top" wrapText="1"/>
    </xf>
    <xf numFmtId="1" fontId="4" fillId="0" borderId="9" xfId="0" applyNumberFormat="1" applyFont="1" applyBorder="1" applyAlignment="1">
      <alignment horizontal="right" vertical="top" wrapText="1"/>
    </xf>
    <xf numFmtId="9" fontId="4" fillId="0" borderId="8" xfId="1" applyFont="1" applyBorder="1" applyAlignment="1">
      <alignment horizontal="right" vertical="top"/>
    </xf>
    <xf numFmtId="9" fontId="4" fillId="0" borderId="15" xfId="0" applyNumberFormat="1" applyFont="1" applyFill="1" applyBorder="1" applyAlignment="1">
      <alignment horizontal="righ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7"/>
  <sheetViews>
    <sheetView showGridLines="0" tabSelected="1" topLeftCell="A26" workbookViewId="0">
      <selection activeCell="J44" sqref="J44"/>
    </sheetView>
  </sheetViews>
  <sheetFormatPr defaultColWidth="9.140625" defaultRowHeight="15" x14ac:dyDescent="0.25"/>
  <cols>
    <col min="1" max="1" width="23.5703125" style="6" customWidth="1"/>
    <col min="2" max="2" width="24.42578125" style="6" customWidth="1"/>
    <col min="3" max="3" width="10.5703125" style="5" bestFit="1" customWidth="1"/>
    <col min="4" max="5" width="11.28515625" style="5" bestFit="1" customWidth="1"/>
    <col min="6" max="6" width="26.7109375" style="6" customWidth="1"/>
    <col min="7" max="7" width="26.85546875" style="7" hidden="1" customWidth="1"/>
    <col min="8" max="10" width="14.85546875" style="7" customWidth="1"/>
    <col min="11" max="11" width="0.140625" style="8" hidden="1" customWidth="1"/>
    <col min="12" max="12" width="17.7109375" style="6" hidden="1" customWidth="1"/>
    <col min="13" max="13" width="16.28515625" style="45" customWidth="1"/>
    <col min="14" max="16384" width="9.140625" style="5"/>
  </cols>
  <sheetData>
    <row r="1" spans="1:15" ht="18.75" x14ac:dyDescent="0.25">
      <c r="A1" s="2" t="s">
        <v>35</v>
      </c>
    </row>
    <row r="2" spans="1:15" s="1" customFormat="1" ht="19.5" thickBot="1" x14ac:dyDescent="0.3">
      <c r="A2" s="1" t="s">
        <v>41</v>
      </c>
      <c r="B2" s="2"/>
      <c r="F2" s="2"/>
      <c r="G2" s="3"/>
      <c r="H2" s="3"/>
      <c r="I2" s="3"/>
      <c r="J2" s="3"/>
      <c r="K2" s="4"/>
      <c r="L2" s="2"/>
      <c r="M2" s="42"/>
    </row>
    <row r="3" spans="1:15" ht="57" thickBot="1" x14ac:dyDescent="0.3">
      <c r="A3" s="10" t="s">
        <v>0</v>
      </c>
      <c r="B3" s="10" t="s">
        <v>8</v>
      </c>
      <c r="C3" s="11" t="s">
        <v>1</v>
      </c>
      <c r="D3" s="10" t="s">
        <v>2</v>
      </c>
      <c r="E3" s="10" t="s">
        <v>3</v>
      </c>
      <c r="F3" s="10" t="s">
        <v>4</v>
      </c>
      <c r="G3" s="12"/>
      <c r="H3" s="12" t="s">
        <v>66</v>
      </c>
      <c r="I3" s="12" t="s">
        <v>5</v>
      </c>
      <c r="J3" s="12" t="s">
        <v>6</v>
      </c>
      <c r="K3" s="12" t="s">
        <v>7</v>
      </c>
      <c r="L3" s="6" t="s">
        <v>12</v>
      </c>
      <c r="M3" s="43" t="s">
        <v>54</v>
      </c>
    </row>
    <row r="4" spans="1:15" ht="15.75" thickBot="1" x14ac:dyDescent="0.3">
      <c r="M4" s="44"/>
    </row>
    <row r="5" spans="1:15" s="22" customFormat="1" ht="30" x14ac:dyDescent="0.25">
      <c r="A5" s="13" t="s">
        <v>11</v>
      </c>
      <c r="B5" s="14" t="s">
        <v>45</v>
      </c>
      <c r="C5" s="15">
        <v>10038931</v>
      </c>
      <c r="D5" s="16">
        <v>42583</v>
      </c>
      <c r="E5" s="16">
        <v>43677</v>
      </c>
      <c r="F5" s="14" t="s">
        <v>9</v>
      </c>
      <c r="G5" s="17"/>
      <c r="H5" s="18">
        <v>7402.3597100000006</v>
      </c>
      <c r="I5" s="18">
        <f>H5*0.8</f>
        <v>5921.8877680000005</v>
      </c>
      <c r="J5" s="19">
        <f t="shared" ref="J5:J6" si="0">H5-I5</f>
        <v>1480.4719420000001</v>
      </c>
      <c r="K5" s="20">
        <f t="shared" ref="K5:K44" si="1">1-(J5)/(I5+J5)</f>
        <v>0.8</v>
      </c>
      <c r="L5" s="14" t="s">
        <v>13</v>
      </c>
      <c r="M5" s="67">
        <v>0.46</v>
      </c>
    </row>
    <row r="6" spans="1:15" s="22" customFormat="1" ht="30.75" thickBot="1" x14ac:dyDescent="0.3">
      <c r="A6" s="30" t="s">
        <v>11</v>
      </c>
      <c r="B6" s="31" t="s">
        <v>46</v>
      </c>
      <c r="C6" s="32">
        <v>10038931</v>
      </c>
      <c r="D6" s="33">
        <v>42948</v>
      </c>
      <c r="E6" s="33">
        <v>43677</v>
      </c>
      <c r="F6" s="31" t="s">
        <v>19</v>
      </c>
      <c r="G6" s="34"/>
      <c r="H6" s="35">
        <f>I6/0.75</f>
        <v>5589.5066666666671</v>
      </c>
      <c r="I6" s="35">
        <v>4192.13</v>
      </c>
      <c r="J6" s="36">
        <f t="shared" si="0"/>
        <v>1397.376666666667</v>
      </c>
      <c r="K6" s="37"/>
      <c r="L6" s="31"/>
      <c r="M6" s="68" t="s">
        <v>57</v>
      </c>
    </row>
    <row r="7" spans="1:15" ht="15.75" thickBot="1" x14ac:dyDescent="0.3">
      <c r="A7" s="21"/>
      <c r="B7" s="21"/>
      <c r="C7" s="22"/>
      <c r="D7" s="22"/>
      <c r="E7" s="22"/>
      <c r="F7" s="21"/>
      <c r="G7" s="52"/>
      <c r="H7" s="52"/>
      <c r="I7" s="52"/>
      <c r="J7" s="52"/>
      <c r="K7" s="54"/>
      <c r="L7" s="21"/>
      <c r="M7" s="59"/>
    </row>
    <row r="8" spans="1:15" s="22" customFormat="1" ht="30.75" thickBot="1" x14ac:dyDescent="0.3">
      <c r="A8" s="46" t="s">
        <v>18</v>
      </c>
      <c r="B8" s="41" t="s">
        <v>36</v>
      </c>
      <c r="C8" s="47">
        <v>10025712</v>
      </c>
      <c r="D8" s="38">
        <v>42583</v>
      </c>
      <c r="E8" s="38">
        <v>43677</v>
      </c>
      <c r="F8" s="41" t="s">
        <v>9</v>
      </c>
      <c r="G8" s="48">
        <v>242533</v>
      </c>
      <c r="H8" s="49">
        <v>3760.3671399999998</v>
      </c>
      <c r="I8" s="49">
        <f>H8*0.8</f>
        <v>3008.2937120000001</v>
      </c>
      <c r="J8" s="50">
        <f>H8-I8</f>
        <v>752.07342799999969</v>
      </c>
      <c r="K8" s="51">
        <f t="shared" si="1"/>
        <v>0.8</v>
      </c>
      <c r="L8" s="41" t="s">
        <v>13</v>
      </c>
      <c r="M8" s="69" t="s">
        <v>62</v>
      </c>
    </row>
    <row r="9" spans="1:15" ht="15.75" thickBot="1" x14ac:dyDescent="0.3">
      <c r="A9" s="21"/>
      <c r="B9" s="21"/>
      <c r="C9" s="22"/>
      <c r="D9" s="22"/>
      <c r="E9" s="22"/>
      <c r="F9" s="21"/>
      <c r="G9" s="52"/>
      <c r="H9" s="52"/>
      <c r="I9" s="52"/>
      <c r="J9" s="52"/>
      <c r="K9" s="40"/>
      <c r="L9" s="21"/>
      <c r="M9" s="59"/>
      <c r="O9" s="21"/>
    </row>
    <row r="10" spans="1:15" s="25" customFormat="1" x14ac:dyDescent="0.25">
      <c r="A10" s="39" t="s">
        <v>16</v>
      </c>
      <c r="B10" s="14" t="s">
        <v>42</v>
      </c>
      <c r="C10" s="15">
        <v>10038391</v>
      </c>
      <c r="D10" s="16">
        <v>43313</v>
      </c>
      <c r="E10" s="16">
        <v>43677</v>
      </c>
      <c r="F10" s="14" t="s">
        <v>14</v>
      </c>
      <c r="G10" s="17">
        <v>266086.46000000002</v>
      </c>
      <c r="H10" s="18">
        <v>2895617.9462000048</v>
      </c>
      <c r="I10" s="18">
        <f>H10*0.75</f>
        <v>2171713.4596500034</v>
      </c>
      <c r="J10" s="19">
        <f>H10-I10</f>
        <v>723904.48655000143</v>
      </c>
      <c r="K10" s="55">
        <f t="shared" si="1"/>
        <v>0.75</v>
      </c>
      <c r="L10" s="14" t="s">
        <v>15</v>
      </c>
      <c r="M10" s="70">
        <v>1</v>
      </c>
    </row>
    <row r="11" spans="1:15" s="25" customFormat="1" ht="21" customHeight="1" x14ac:dyDescent="0.25">
      <c r="A11" s="23" t="s">
        <v>16</v>
      </c>
      <c r="B11" s="24" t="s">
        <v>42</v>
      </c>
      <c r="C11" s="25">
        <v>10038391</v>
      </c>
      <c r="D11" s="26">
        <v>43313</v>
      </c>
      <c r="E11" s="26">
        <v>43677</v>
      </c>
      <c r="F11" s="24" t="s">
        <v>10</v>
      </c>
      <c r="G11" s="27">
        <v>534750</v>
      </c>
      <c r="H11" s="28">
        <v>29728.13</v>
      </c>
      <c r="I11" s="28">
        <f>H11*0.8</f>
        <v>23782.504000000001</v>
      </c>
      <c r="J11" s="29">
        <f>H11-I11</f>
        <v>5945.6260000000002</v>
      </c>
      <c r="K11" s="40">
        <f t="shared" ref="K11:K12" si="2">1-(J11)/(I11+J11)</f>
        <v>0.8</v>
      </c>
      <c r="L11" s="24" t="s">
        <v>17</v>
      </c>
      <c r="M11" s="71" t="s">
        <v>55</v>
      </c>
    </row>
    <row r="12" spans="1:15" s="25" customFormat="1" ht="21" customHeight="1" thickBot="1" x14ac:dyDescent="0.3">
      <c r="A12" s="23" t="s">
        <v>16</v>
      </c>
      <c r="B12" s="24" t="s">
        <v>42</v>
      </c>
      <c r="C12" s="25">
        <v>10038391</v>
      </c>
      <c r="D12" s="26">
        <v>43313</v>
      </c>
      <c r="E12" s="26">
        <v>43677</v>
      </c>
      <c r="F12" s="24" t="s">
        <v>43</v>
      </c>
      <c r="G12" s="27">
        <v>534750</v>
      </c>
      <c r="H12" s="28">
        <v>436704.46</v>
      </c>
      <c r="I12" s="28">
        <f>H12*0.8</f>
        <v>349363.56800000003</v>
      </c>
      <c r="J12" s="29">
        <f>H12-I12</f>
        <v>87340.891999999993</v>
      </c>
      <c r="K12" s="56">
        <f t="shared" si="2"/>
        <v>0.8</v>
      </c>
      <c r="L12" s="31" t="s">
        <v>17</v>
      </c>
      <c r="M12" s="71">
        <v>0.64</v>
      </c>
    </row>
    <row r="13" spans="1:15" s="25" customFormat="1" ht="30" customHeight="1" thickBot="1" x14ac:dyDescent="0.3">
      <c r="A13" s="87" t="s">
        <v>16</v>
      </c>
      <c r="B13" s="88" t="s">
        <v>42</v>
      </c>
      <c r="C13" s="89">
        <v>10038391</v>
      </c>
      <c r="D13" s="90">
        <v>43313</v>
      </c>
      <c r="E13" s="90">
        <v>43677</v>
      </c>
      <c r="F13" s="88" t="s">
        <v>19</v>
      </c>
      <c r="G13" s="91">
        <v>534750</v>
      </c>
      <c r="H13" s="92">
        <v>1078472</v>
      </c>
      <c r="I13" s="92">
        <v>808854</v>
      </c>
      <c r="J13" s="93">
        <v>269618</v>
      </c>
      <c r="K13" s="94">
        <f t="shared" si="1"/>
        <v>0.75</v>
      </c>
      <c r="L13" s="88" t="s">
        <v>17</v>
      </c>
      <c r="M13" s="95">
        <v>1</v>
      </c>
    </row>
    <row r="14" spans="1:15" ht="15.75" thickBot="1" x14ac:dyDescent="0.3">
      <c r="A14" s="21"/>
      <c r="B14" s="24"/>
      <c r="C14" s="22"/>
      <c r="D14" s="22"/>
      <c r="E14" s="22"/>
      <c r="F14" s="21"/>
      <c r="G14" s="52"/>
      <c r="H14" s="52"/>
      <c r="I14" s="52"/>
      <c r="J14" s="52"/>
      <c r="K14" s="40"/>
      <c r="L14" s="21"/>
      <c r="M14" s="59"/>
    </row>
    <row r="15" spans="1:15" ht="30.75" thickBot="1" x14ac:dyDescent="0.3">
      <c r="A15" s="46" t="s">
        <v>20</v>
      </c>
      <c r="B15" s="41" t="s">
        <v>21</v>
      </c>
      <c r="C15" s="47">
        <v>10055337</v>
      </c>
      <c r="D15" s="38">
        <v>42887</v>
      </c>
      <c r="E15" s="38">
        <v>43677</v>
      </c>
      <c r="F15" s="41" t="s">
        <v>9</v>
      </c>
      <c r="G15" s="48"/>
      <c r="H15" s="49">
        <v>2239.7466600000002</v>
      </c>
      <c r="I15" s="49">
        <f>H15*0.8</f>
        <v>1791.7973280000003</v>
      </c>
      <c r="J15" s="50">
        <f>H15-I15</f>
        <v>447.94933199999991</v>
      </c>
      <c r="K15" s="40">
        <f t="shared" si="1"/>
        <v>0.8</v>
      </c>
      <c r="L15" s="21"/>
      <c r="M15" s="72" t="s">
        <v>56</v>
      </c>
    </row>
    <row r="16" spans="1:15" ht="15.75" thickBot="1" x14ac:dyDescent="0.3">
      <c r="A16" s="22"/>
      <c r="B16" s="21"/>
      <c r="C16" s="22"/>
      <c r="D16" s="22"/>
      <c r="E16" s="22"/>
      <c r="F16" s="21"/>
      <c r="G16" s="52"/>
      <c r="H16" s="52"/>
      <c r="I16" s="52"/>
      <c r="J16" s="53"/>
      <c r="K16" s="40" t="e">
        <f t="shared" si="1"/>
        <v>#DIV/0!</v>
      </c>
      <c r="L16" s="21"/>
      <c r="M16" s="59"/>
    </row>
    <row r="17" spans="1:13" ht="30.75" thickBot="1" x14ac:dyDescent="0.3">
      <c r="A17" s="46" t="s">
        <v>22</v>
      </c>
      <c r="B17" s="41" t="s">
        <v>21</v>
      </c>
      <c r="C17" s="47">
        <v>10031812</v>
      </c>
      <c r="D17" s="38">
        <v>42887</v>
      </c>
      <c r="E17" s="38">
        <v>43677</v>
      </c>
      <c r="F17" s="41" t="s">
        <v>9</v>
      </c>
      <c r="G17" s="48"/>
      <c r="H17" s="49">
        <v>32820.078450000008</v>
      </c>
      <c r="I17" s="49">
        <f>H17*0.8</f>
        <v>26256.062760000008</v>
      </c>
      <c r="J17" s="50">
        <f>H17-I17</f>
        <v>6564.0156900000002</v>
      </c>
      <c r="K17" s="40">
        <f t="shared" ref="K17" si="3">1-(J17)/(I17+J17)</f>
        <v>0.8</v>
      </c>
      <c r="L17" s="21"/>
      <c r="M17" s="69" t="s">
        <v>63</v>
      </c>
    </row>
    <row r="18" spans="1:13" ht="15.75" thickBot="1" x14ac:dyDescent="0.3">
      <c r="A18" s="24"/>
      <c r="B18" s="24"/>
      <c r="C18" s="25"/>
      <c r="D18" s="26"/>
      <c r="E18" s="26"/>
      <c r="F18" s="24"/>
      <c r="G18" s="27"/>
      <c r="H18" s="28"/>
      <c r="I18" s="28"/>
      <c r="J18" s="28"/>
      <c r="K18" s="40"/>
      <c r="L18" s="21"/>
      <c r="M18" s="59"/>
    </row>
    <row r="19" spans="1:13" s="22" customFormat="1" ht="30" x14ac:dyDescent="0.25">
      <c r="A19" s="13" t="s">
        <v>44</v>
      </c>
      <c r="B19" s="14" t="s">
        <v>42</v>
      </c>
      <c r="C19" s="61">
        <v>10003345</v>
      </c>
      <c r="D19" s="16">
        <v>43313</v>
      </c>
      <c r="E19" s="16">
        <v>43677</v>
      </c>
      <c r="F19" s="14" t="s">
        <v>10</v>
      </c>
      <c r="G19" s="17"/>
      <c r="H19" s="18">
        <v>102359.36</v>
      </c>
      <c r="I19" s="18">
        <f>H19*0.8</f>
        <v>81887.488000000012</v>
      </c>
      <c r="J19" s="19">
        <f t="shared" ref="J19:J20" si="4">H19-I19</f>
        <v>20471.871999999988</v>
      </c>
      <c r="K19" s="20">
        <f t="shared" ref="K19" si="5">1-(J19)/(I19+J19)</f>
        <v>0.8</v>
      </c>
      <c r="L19" s="14" t="s">
        <v>13</v>
      </c>
      <c r="M19" s="73" t="s">
        <v>58</v>
      </c>
    </row>
    <row r="20" spans="1:13" s="22" customFormat="1" ht="30.75" thickBot="1" x14ac:dyDescent="0.3">
      <c r="A20" s="30" t="s">
        <v>44</v>
      </c>
      <c r="B20" s="31" t="s">
        <v>42</v>
      </c>
      <c r="C20" s="62">
        <v>10003345</v>
      </c>
      <c r="D20" s="33">
        <v>43313</v>
      </c>
      <c r="E20" s="33">
        <v>43677</v>
      </c>
      <c r="F20" s="31" t="s">
        <v>43</v>
      </c>
      <c r="G20" s="34"/>
      <c r="H20" s="35">
        <v>146107.44</v>
      </c>
      <c r="I20" s="35">
        <v>93985</v>
      </c>
      <c r="J20" s="36">
        <f t="shared" si="4"/>
        <v>52122.44</v>
      </c>
      <c r="K20" s="37"/>
      <c r="L20" s="31"/>
      <c r="M20" s="74" t="s">
        <v>58</v>
      </c>
    </row>
    <row r="21" spans="1:13" ht="15.75" thickBot="1" x14ac:dyDescent="0.3">
      <c r="A21" s="21"/>
      <c r="B21" s="21"/>
      <c r="C21" s="22"/>
      <c r="D21" s="22"/>
      <c r="E21" s="22"/>
      <c r="F21" s="21"/>
      <c r="G21" s="52"/>
      <c r="H21" s="52"/>
      <c r="I21" s="52"/>
      <c r="J21" s="53"/>
      <c r="K21" s="40" t="e">
        <f t="shared" si="1"/>
        <v>#DIV/0!</v>
      </c>
      <c r="L21" s="21"/>
      <c r="M21" s="59"/>
    </row>
    <row r="22" spans="1:13" ht="32.25" customHeight="1" x14ac:dyDescent="0.25">
      <c r="A22" s="13" t="s">
        <v>33</v>
      </c>
      <c r="B22" s="14" t="s">
        <v>42</v>
      </c>
      <c r="C22" s="15">
        <v>10043565</v>
      </c>
      <c r="D22" s="16">
        <v>43313</v>
      </c>
      <c r="E22" s="16">
        <v>43677</v>
      </c>
      <c r="F22" s="14" t="s">
        <v>10</v>
      </c>
      <c r="G22" s="17"/>
      <c r="H22" s="18">
        <v>15268</v>
      </c>
      <c r="I22" s="18">
        <f>H22*0.8</f>
        <v>12214.400000000001</v>
      </c>
      <c r="J22" s="18">
        <f t="shared" ref="J22:J24" si="6">H22-I22</f>
        <v>3053.5999999999985</v>
      </c>
      <c r="K22" s="55">
        <f t="shared" ref="K22:K24" si="7">1-(J22)/(I22+J22)</f>
        <v>0.8</v>
      </c>
      <c r="L22" s="14"/>
      <c r="M22" s="73" t="s">
        <v>57</v>
      </c>
    </row>
    <row r="23" spans="1:13" ht="30" x14ac:dyDescent="0.25">
      <c r="A23" s="23" t="s">
        <v>33</v>
      </c>
      <c r="B23" s="24" t="s">
        <v>42</v>
      </c>
      <c r="C23" s="25">
        <v>10043565</v>
      </c>
      <c r="D23" s="26">
        <v>43313</v>
      </c>
      <c r="E23" s="26">
        <v>43677</v>
      </c>
      <c r="F23" s="24" t="s">
        <v>43</v>
      </c>
      <c r="G23" s="27"/>
      <c r="H23" s="28">
        <v>2904.53</v>
      </c>
      <c r="I23" s="28">
        <f>H23*0.8</f>
        <v>2323.6240000000003</v>
      </c>
      <c r="J23" s="28">
        <f t="shared" si="6"/>
        <v>580.90599999999995</v>
      </c>
      <c r="K23" s="40">
        <f t="shared" si="7"/>
        <v>0.8</v>
      </c>
      <c r="L23" s="24"/>
      <c r="M23" s="75" t="s">
        <v>61</v>
      </c>
    </row>
    <row r="24" spans="1:13" ht="30.75" thickBot="1" x14ac:dyDescent="0.3">
      <c r="A24" s="30" t="s">
        <v>33</v>
      </c>
      <c r="B24" s="31" t="s">
        <v>46</v>
      </c>
      <c r="C24" s="32">
        <v>10043565</v>
      </c>
      <c r="D24" s="33">
        <v>42769</v>
      </c>
      <c r="E24" s="33">
        <v>43677</v>
      </c>
      <c r="F24" s="31" t="s">
        <v>19</v>
      </c>
      <c r="G24" s="34"/>
      <c r="H24" s="35">
        <f>I24/0.75</f>
        <v>6117.4933333333329</v>
      </c>
      <c r="I24" s="35">
        <v>4588.12</v>
      </c>
      <c r="J24" s="35">
        <f t="shared" si="6"/>
        <v>1529.373333333333</v>
      </c>
      <c r="K24" s="56">
        <f t="shared" si="7"/>
        <v>0.75</v>
      </c>
      <c r="L24" s="31"/>
      <c r="M24" s="68" t="s">
        <v>65</v>
      </c>
    </row>
    <row r="25" spans="1:13" ht="15.75" thickBot="1" x14ac:dyDescent="0.3">
      <c r="A25" s="24"/>
      <c r="B25" s="24"/>
      <c r="C25" s="25"/>
      <c r="D25" s="26"/>
      <c r="E25" s="26"/>
      <c r="F25" s="24"/>
      <c r="G25" s="27"/>
      <c r="H25" s="28"/>
      <c r="I25" s="28"/>
      <c r="J25" s="28"/>
      <c r="K25" s="40"/>
      <c r="L25" s="21"/>
      <c r="M25" s="60"/>
    </row>
    <row r="26" spans="1:13" ht="30.75" thickBot="1" x14ac:dyDescent="0.3">
      <c r="A26" s="46" t="s">
        <v>68</v>
      </c>
      <c r="B26" s="41" t="s">
        <v>42</v>
      </c>
      <c r="C26" s="63">
        <v>10053948</v>
      </c>
      <c r="D26" s="38">
        <v>43313</v>
      </c>
      <c r="E26" s="38">
        <v>43677</v>
      </c>
      <c r="F26" s="41" t="s">
        <v>10</v>
      </c>
      <c r="G26" s="48"/>
      <c r="H26" s="49">
        <v>79176.667190000022</v>
      </c>
      <c r="I26" s="49">
        <f>H26*0.8</f>
        <v>63341.33375200002</v>
      </c>
      <c r="J26" s="49">
        <f t="shared" ref="J26" si="8">H26-I26</f>
        <v>15835.333438000001</v>
      </c>
      <c r="K26" s="57">
        <f t="shared" ref="K26" si="9">1-(J26)/(I26+J26)</f>
        <v>0.8</v>
      </c>
      <c r="L26" s="41"/>
      <c r="M26" s="72" t="s">
        <v>63</v>
      </c>
    </row>
    <row r="27" spans="1:13" ht="15.75" thickBot="1" x14ac:dyDescent="0.3">
      <c r="A27" s="24"/>
      <c r="B27" s="24"/>
      <c r="C27" s="25"/>
      <c r="D27" s="26"/>
      <c r="E27" s="26"/>
      <c r="F27" s="24"/>
      <c r="G27" s="27"/>
      <c r="H27" s="28"/>
      <c r="I27" s="28"/>
      <c r="J27" s="28"/>
      <c r="K27" s="40"/>
      <c r="L27" s="21"/>
      <c r="M27" s="60"/>
    </row>
    <row r="28" spans="1:13" ht="15.75" thickBot="1" x14ac:dyDescent="0.3">
      <c r="A28" s="46" t="s">
        <v>47</v>
      </c>
      <c r="B28" s="41" t="s">
        <v>42</v>
      </c>
      <c r="C28" s="63">
        <v>10083305</v>
      </c>
      <c r="D28" s="38">
        <v>43313</v>
      </c>
      <c r="E28" s="38">
        <v>43677</v>
      </c>
      <c r="F28" s="41" t="s">
        <v>19</v>
      </c>
      <c r="G28" s="48"/>
      <c r="H28" s="49">
        <f>I28/0.75</f>
        <v>62894</v>
      </c>
      <c r="I28" s="49">
        <v>47170.5</v>
      </c>
      <c r="J28" s="50">
        <f>H28-I28</f>
        <v>15723.5</v>
      </c>
      <c r="K28" s="40">
        <f t="shared" ref="K28" si="10">1-(J28)/(I28+J28)</f>
        <v>0.75</v>
      </c>
      <c r="L28" s="21"/>
      <c r="M28" s="69">
        <v>0.71</v>
      </c>
    </row>
    <row r="29" spans="1:13" ht="15.75" thickBot="1" x14ac:dyDescent="0.3">
      <c r="A29" s="24"/>
      <c r="B29" s="24"/>
      <c r="C29" s="25"/>
      <c r="D29" s="26"/>
      <c r="E29" s="26"/>
      <c r="F29" s="24"/>
      <c r="G29" s="27"/>
      <c r="H29" s="28"/>
      <c r="I29" s="28"/>
      <c r="J29" s="28"/>
      <c r="K29" s="40"/>
      <c r="L29" s="21"/>
      <c r="M29" s="60"/>
    </row>
    <row r="30" spans="1:13" ht="15.75" thickBot="1" x14ac:dyDescent="0.3">
      <c r="A30" s="46" t="s">
        <v>48</v>
      </c>
      <c r="B30" s="41" t="s">
        <v>42</v>
      </c>
      <c r="C30" s="63">
        <v>10029069</v>
      </c>
      <c r="D30" s="38">
        <v>43313</v>
      </c>
      <c r="E30" s="38">
        <v>43677</v>
      </c>
      <c r="F30" s="41" t="s">
        <v>19</v>
      </c>
      <c r="G30" s="48"/>
      <c r="H30" s="49">
        <f>I30/0.75</f>
        <v>12867.253333333334</v>
      </c>
      <c r="I30" s="49">
        <v>9650.44</v>
      </c>
      <c r="J30" s="50">
        <f>H30-I30</f>
        <v>3216.8133333333335</v>
      </c>
      <c r="K30" s="40">
        <f t="shared" ref="K30" si="11">1-(J30)/(I30+J30)</f>
        <v>0.75</v>
      </c>
      <c r="L30" s="21"/>
      <c r="M30" s="69">
        <v>0.94</v>
      </c>
    </row>
    <row r="31" spans="1:13" ht="15.75" thickBot="1" x14ac:dyDescent="0.3">
      <c r="A31" s="24"/>
      <c r="B31" s="24"/>
      <c r="C31" s="79"/>
      <c r="D31" s="26"/>
      <c r="E31" s="26"/>
      <c r="F31" s="24"/>
      <c r="G31" s="27"/>
      <c r="H31" s="28"/>
      <c r="I31" s="28"/>
      <c r="J31" s="28"/>
      <c r="K31" s="40"/>
      <c r="L31" s="21"/>
      <c r="M31" s="78"/>
    </row>
    <row r="32" spans="1:13" ht="30.75" thickBot="1" x14ac:dyDescent="0.3">
      <c r="A32" s="46" t="s">
        <v>23</v>
      </c>
      <c r="B32" s="41" t="s">
        <v>42</v>
      </c>
      <c r="C32" s="47">
        <v>10000720</v>
      </c>
      <c r="D32" s="38">
        <v>43313</v>
      </c>
      <c r="E32" s="38">
        <v>43677</v>
      </c>
      <c r="F32" s="41" t="s">
        <v>19</v>
      </c>
      <c r="G32" s="48"/>
      <c r="H32" s="49">
        <f>I32/0.75</f>
        <v>337139.25333333336</v>
      </c>
      <c r="I32" s="49">
        <v>252854.44</v>
      </c>
      <c r="J32" s="50">
        <f>H32-I32</f>
        <v>84284.813333333354</v>
      </c>
      <c r="K32" s="40">
        <f t="shared" ref="K32" si="12">1-(J32)/(I32+J32)</f>
        <v>0.75</v>
      </c>
      <c r="L32" s="21"/>
      <c r="M32" s="72" t="s">
        <v>64</v>
      </c>
    </row>
    <row r="33" spans="1:13" ht="15.75" thickBot="1" x14ac:dyDescent="0.3">
      <c r="A33" s="24"/>
      <c r="B33" s="24"/>
      <c r="C33" s="25"/>
      <c r="D33" s="26"/>
      <c r="E33" s="26"/>
      <c r="F33" s="24"/>
      <c r="G33" s="27"/>
      <c r="H33" s="28"/>
      <c r="I33" s="28"/>
      <c r="J33" s="28"/>
      <c r="K33" s="40"/>
      <c r="L33" s="21"/>
      <c r="M33" s="60"/>
    </row>
    <row r="34" spans="1:13" ht="15.75" customHeight="1" thickBot="1" x14ac:dyDescent="0.3">
      <c r="A34" s="46" t="s">
        <v>37</v>
      </c>
      <c r="B34" s="41" t="s">
        <v>42</v>
      </c>
      <c r="C34" s="63">
        <v>10038922</v>
      </c>
      <c r="D34" s="38">
        <v>43313</v>
      </c>
      <c r="E34" s="38">
        <v>43677</v>
      </c>
      <c r="F34" s="41" t="s">
        <v>19</v>
      </c>
      <c r="G34" s="48"/>
      <c r="H34" s="49">
        <f>I34/0.75</f>
        <v>376975.74666666664</v>
      </c>
      <c r="I34" s="49">
        <v>282731.81</v>
      </c>
      <c r="J34" s="50">
        <f>H34-I34</f>
        <v>94243.936666666646</v>
      </c>
      <c r="K34" s="40">
        <f t="shared" ref="K34" si="13">1-(J34)/(I34+J34)</f>
        <v>0.75</v>
      </c>
      <c r="L34" s="21"/>
      <c r="M34" s="76">
        <v>0.97</v>
      </c>
    </row>
    <row r="35" spans="1:13" ht="15.75" thickBot="1" x14ac:dyDescent="0.3">
      <c r="A35" s="24"/>
      <c r="B35" s="24"/>
      <c r="C35" s="25"/>
      <c r="D35" s="26"/>
      <c r="E35" s="26"/>
      <c r="F35" s="24"/>
      <c r="G35" s="27"/>
      <c r="H35" s="28"/>
      <c r="I35" s="28"/>
      <c r="J35" s="28"/>
      <c r="K35" s="40"/>
      <c r="L35" s="21"/>
      <c r="M35" s="65"/>
    </row>
    <row r="36" spans="1:13" ht="34.5" customHeight="1" thickBot="1" x14ac:dyDescent="0.3">
      <c r="A36" s="46" t="s">
        <v>49</v>
      </c>
      <c r="B36" s="41" t="s">
        <v>42</v>
      </c>
      <c r="C36" s="63">
        <v>10013335</v>
      </c>
      <c r="D36" s="38">
        <v>43313</v>
      </c>
      <c r="E36" s="38">
        <v>43677</v>
      </c>
      <c r="F36" s="41" t="s">
        <v>19</v>
      </c>
      <c r="G36" s="48"/>
      <c r="H36" s="49">
        <f>I36/0.75</f>
        <v>52272</v>
      </c>
      <c r="I36" s="49">
        <v>39204</v>
      </c>
      <c r="J36" s="50">
        <f>H36-I36</f>
        <v>13068</v>
      </c>
      <c r="K36" s="40">
        <f t="shared" ref="K36" si="14">1-(J36)/(I36+J36)</f>
        <v>0.75</v>
      </c>
      <c r="L36" s="21"/>
      <c r="M36" s="69">
        <v>1</v>
      </c>
    </row>
    <row r="37" spans="1:13" ht="15.75" thickBot="1" x14ac:dyDescent="0.3">
      <c r="A37" s="24"/>
      <c r="B37" s="24"/>
      <c r="C37" s="25"/>
      <c r="D37" s="26"/>
      <c r="E37" s="26"/>
      <c r="F37" s="24"/>
      <c r="G37" s="27"/>
      <c r="H37" s="28"/>
      <c r="I37" s="28"/>
      <c r="J37" s="28"/>
      <c r="K37" s="40"/>
      <c r="L37" s="21"/>
      <c r="M37" s="60"/>
    </row>
    <row r="38" spans="1:13" ht="15.75" thickBot="1" x14ac:dyDescent="0.3">
      <c r="A38" s="80" t="s">
        <v>38</v>
      </c>
      <c r="B38" s="64" t="s">
        <v>42</v>
      </c>
      <c r="C38" s="63">
        <v>10021563</v>
      </c>
      <c r="D38" s="81">
        <v>43313</v>
      </c>
      <c r="E38" s="81">
        <v>43677</v>
      </c>
      <c r="F38" s="64" t="s">
        <v>19</v>
      </c>
      <c r="G38" s="82"/>
      <c r="H38" s="83">
        <f>I38/0.75</f>
        <v>51632.493333333339</v>
      </c>
      <c r="I38" s="83">
        <v>38724.370000000003</v>
      </c>
      <c r="J38" s="84">
        <f>H38-I38</f>
        <v>12908.123333333337</v>
      </c>
      <c r="K38" s="85">
        <f t="shared" ref="K38" si="15">1-(J38)/(I38+J38)</f>
        <v>0.75</v>
      </c>
      <c r="L38" s="86"/>
      <c r="M38" s="76">
        <v>0.61</v>
      </c>
    </row>
    <row r="39" spans="1:13" ht="15.75" thickBot="1" x14ac:dyDescent="0.3">
      <c r="A39" s="24"/>
      <c r="B39" s="24"/>
      <c r="C39" s="25"/>
      <c r="D39" s="26"/>
      <c r="E39" s="26"/>
      <c r="F39" s="24"/>
      <c r="G39" s="27"/>
      <c r="H39" s="28"/>
      <c r="I39" s="28"/>
      <c r="J39" s="28"/>
      <c r="K39" s="40"/>
      <c r="L39" s="21"/>
      <c r="M39" s="60"/>
    </row>
    <row r="40" spans="1:13" ht="30.75" thickBot="1" x14ac:dyDescent="0.3">
      <c r="A40" s="80" t="s">
        <v>67</v>
      </c>
      <c r="B40" s="64" t="s">
        <v>46</v>
      </c>
      <c r="C40" s="63">
        <v>10030802</v>
      </c>
      <c r="D40" s="81">
        <v>42948</v>
      </c>
      <c r="E40" s="81">
        <v>43677</v>
      </c>
      <c r="F40" s="64" t="s">
        <v>19</v>
      </c>
      <c r="G40" s="82"/>
      <c r="H40" s="83">
        <f>I40/0.75</f>
        <v>74707.253333333341</v>
      </c>
      <c r="I40" s="83">
        <v>56030.44</v>
      </c>
      <c r="J40" s="84">
        <f>H40-I40</f>
        <v>18676.813333333339</v>
      </c>
      <c r="K40" s="85">
        <f t="shared" ref="K40" si="16">1-(J40)/(I40+J40)</f>
        <v>0.75</v>
      </c>
      <c r="L40" s="86"/>
      <c r="M40" s="77" t="s">
        <v>57</v>
      </c>
    </row>
    <row r="41" spans="1:13" ht="15.75" thickBot="1" x14ac:dyDescent="0.3">
      <c r="A41" s="24"/>
      <c r="B41" s="24"/>
      <c r="C41" s="25"/>
      <c r="D41" s="26"/>
      <c r="E41" s="26"/>
      <c r="F41" s="24"/>
      <c r="G41" s="27"/>
      <c r="H41" s="28"/>
      <c r="I41" s="28"/>
      <c r="J41" s="28"/>
      <c r="K41" s="40"/>
      <c r="L41" s="21"/>
      <c r="M41" s="60"/>
    </row>
    <row r="42" spans="1:13" ht="30.75" thickBot="1" x14ac:dyDescent="0.3">
      <c r="A42" s="46" t="s">
        <v>39</v>
      </c>
      <c r="B42" s="41" t="s">
        <v>46</v>
      </c>
      <c r="C42" s="63">
        <v>10001934</v>
      </c>
      <c r="D42" s="38">
        <v>42948</v>
      </c>
      <c r="E42" s="38">
        <v>43677</v>
      </c>
      <c r="F42" s="41" t="s">
        <v>19</v>
      </c>
      <c r="G42" s="48"/>
      <c r="H42" s="49">
        <f>I42/0.75</f>
        <v>787.49333333333334</v>
      </c>
      <c r="I42" s="49">
        <v>590.62</v>
      </c>
      <c r="J42" s="50">
        <f>H42-I42</f>
        <v>196.87333333333333</v>
      </c>
      <c r="K42" s="57">
        <f t="shared" ref="K42" si="17">1-(J42)/(I42+J42)</f>
        <v>0.75</v>
      </c>
      <c r="L42" s="41"/>
      <c r="M42" s="72" t="s">
        <v>58</v>
      </c>
    </row>
    <row r="43" spans="1:13" ht="15.75" thickBot="1" x14ac:dyDescent="0.3">
      <c r="A43" s="21"/>
      <c r="B43" s="21"/>
      <c r="C43" s="22"/>
      <c r="D43" s="22"/>
      <c r="E43" s="22"/>
      <c r="F43" s="21"/>
      <c r="G43" s="52"/>
      <c r="H43" s="53"/>
      <c r="I43" s="53"/>
      <c r="J43" s="53"/>
      <c r="K43" s="40" t="e">
        <f t="shared" si="1"/>
        <v>#DIV/0!</v>
      </c>
      <c r="L43" s="21"/>
      <c r="M43" s="59"/>
    </row>
    <row r="44" spans="1:13" ht="30.75" thickBot="1" x14ac:dyDescent="0.3">
      <c r="A44" s="46" t="s">
        <v>24</v>
      </c>
      <c r="B44" s="41" t="s">
        <v>46</v>
      </c>
      <c r="C44" s="63">
        <v>10049450</v>
      </c>
      <c r="D44" s="38">
        <v>42948</v>
      </c>
      <c r="E44" s="38">
        <v>43677</v>
      </c>
      <c r="F44" s="64" t="s">
        <v>19</v>
      </c>
      <c r="G44" s="48"/>
      <c r="H44" s="49">
        <f>I44/0.75</f>
        <v>7056.8266666666668</v>
      </c>
      <c r="I44" s="49">
        <v>5292.62</v>
      </c>
      <c r="J44" s="50">
        <f>H44-I44</f>
        <v>1764.2066666666669</v>
      </c>
      <c r="K44" s="57">
        <f t="shared" si="1"/>
        <v>0.75</v>
      </c>
      <c r="L44" s="41"/>
      <c r="M44" s="72" t="s">
        <v>58</v>
      </c>
    </row>
    <row r="45" spans="1:13" ht="15.75" thickBot="1" x14ac:dyDescent="0.3">
      <c r="A45" s="21"/>
      <c r="B45" s="21"/>
      <c r="C45" s="22"/>
      <c r="D45" s="22"/>
      <c r="E45" s="22"/>
      <c r="F45" s="21"/>
      <c r="G45" s="52"/>
      <c r="H45" s="53"/>
      <c r="I45" s="53"/>
      <c r="J45" s="53"/>
      <c r="K45" s="40" t="e">
        <f t="shared" ref="K45:K69" si="18">1-(J45)/(I45+J45)</f>
        <v>#DIV/0!</v>
      </c>
      <c r="L45" s="21"/>
      <c r="M45" s="59"/>
    </row>
    <row r="46" spans="1:13" ht="15.75" thickBot="1" x14ac:dyDescent="0.3">
      <c r="A46" s="46" t="s">
        <v>25</v>
      </c>
      <c r="B46" s="41" t="s">
        <v>42</v>
      </c>
      <c r="C46" s="47">
        <v>10002639</v>
      </c>
      <c r="D46" s="38">
        <v>43313</v>
      </c>
      <c r="E46" s="38">
        <v>43677</v>
      </c>
      <c r="F46" s="41" t="s">
        <v>19</v>
      </c>
      <c r="G46" s="48"/>
      <c r="H46" s="49">
        <f>I46/0.75</f>
        <v>70151.746666666673</v>
      </c>
      <c r="I46" s="49">
        <v>52613.810000000005</v>
      </c>
      <c r="J46" s="50">
        <f>H46-I46</f>
        <v>17537.936666666668</v>
      </c>
      <c r="K46" s="40">
        <f t="shared" si="18"/>
        <v>0.75</v>
      </c>
      <c r="L46" s="21"/>
      <c r="M46" s="77" t="s">
        <v>57</v>
      </c>
    </row>
    <row r="47" spans="1:13" ht="15.75" thickBot="1" x14ac:dyDescent="0.3">
      <c r="A47" s="21"/>
      <c r="B47" s="21"/>
      <c r="C47" s="22"/>
      <c r="D47" s="22"/>
      <c r="E47" s="22"/>
      <c r="F47" s="21"/>
      <c r="G47" s="52"/>
      <c r="H47" s="53"/>
      <c r="I47" s="53"/>
      <c r="J47" s="53"/>
      <c r="K47" s="40" t="e">
        <f t="shared" si="18"/>
        <v>#DIV/0!</v>
      </c>
      <c r="L47" s="21"/>
      <c r="M47" s="59"/>
    </row>
    <row r="48" spans="1:13" ht="15.75" thickBot="1" x14ac:dyDescent="0.3">
      <c r="A48" s="46" t="s">
        <v>26</v>
      </c>
      <c r="B48" s="41" t="s">
        <v>42</v>
      </c>
      <c r="C48" s="47">
        <v>10021323</v>
      </c>
      <c r="D48" s="38">
        <v>43313</v>
      </c>
      <c r="E48" s="38">
        <v>43677</v>
      </c>
      <c r="F48" s="41" t="s">
        <v>19</v>
      </c>
      <c r="G48" s="48"/>
      <c r="H48" s="49">
        <f>I48/0.75</f>
        <v>55151.506666666675</v>
      </c>
      <c r="I48" s="49">
        <v>41363.630000000005</v>
      </c>
      <c r="J48" s="50">
        <f>H48-I48</f>
        <v>13787.876666666671</v>
      </c>
      <c r="K48" s="40">
        <f t="shared" ref="K48" si="19">1-(J48)/(I48+J48)</f>
        <v>0.75</v>
      </c>
      <c r="L48" s="21"/>
      <c r="M48" s="77" t="s">
        <v>57</v>
      </c>
    </row>
    <row r="49" spans="1:13" ht="15.75" thickBot="1" x14ac:dyDescent="0.3">
      <c r="A49" s="21"/>
      <c r="B49" s="21"/>
      <c r="C49" s="22"/>
      <c r="D49" s="22"/>
      <c r="E49" s="22"/>
      <c r="F49" s="21"/>
      <c r="G49" s="52"/>
      <c r="H49" s="53"/>
      <c r="I49" s="53"/>
      <c r="J49" s="53"/>
      <c r="K49" s="40" t="e">
        <f t="shared" si="18"/>
        <v>#DIV/0!</v>
      </c>
      <c r="L49" s="21"/>
      <c r="M49" s="59"/>
    </row>
    <row r="50" spans="1:13" ht="15.75" thickBot="1" x14ac:dyDescent="0.3">
      <c r="A50" s="46" t="s">
        <v>50</v>
      </c>
      <c r="B50" s="41" t="s">
        <v>42</v>
      </c>
      <c r="C50" s="63">
        <v>10033578</v>
      </c>
      <c r="D50" s="38">
        <v>43313</v>
      </c>
      <c r="E50" s="38">
        <v>43677</v>
      </c>
      <c r="F50" s="41" t="s">
        <v>19</v>
      </c>
      <c r="G50" s="48"/>
      <c r="H50" s="49">
        <f>I50/0.75</f>
        <v>48837.253333333334</v>
      </c>
      <c r="I50" s="49">
        <v>36627.94</v>
      </c>
      <c r="J50" s="50">
        <f>H50-I50</f>
        <v>12209.313333333332</v>
      </c>
      <c r="K50" s="40">
        <f t="shared" si="18"/>
        <v>0.75</v>
      </c>
      <c r="L50" s="21"/>
      <c r="M50" s="72" t="s">
        <v>57</v>
      </c>
    </row>
    <row r="51" spans="1:13" ht="15.75" thickBot="1" x14ac:dyDescent="0.3">
      <c r="A51" s="21"/>
      <c r="B51" s="21"/>
      <c r="C51" s="22"/>
      <c r="D51" s="22"/>
      <c r="E51" s="22"/>
      <c r="F51" s="21"/>
      <c r="G51" s="52"/>
      <c r="H51" s="53"/>
      <c r="I51" s="53"/>
      <c r="J51" s="53"/>
      <c r="K51" s="40"/>
      <c r="L51" s="21"/>
      <c r="M51" s="59"/>
    </row>
    <row r="52" spans="1:13" ht="15.75" thickBot="1" x14ac:dyDescent="0.3">
      <c r="A52" s="46" t="s">
        <v>51</v>
      </c>
      <c r="B52" s="41" t="s">
        <v>42</v>
      </c>
      <c r="C52" s="63">
        <v>10062568</v>
      </c>
      <c r="D52" s="38">
        <v>43313</v>
      </c>
      <c r="E52" s="38">
        <v>43677</v>
      </c>
      <c r="F52" s="41" t="s">
        <v>19</v>
      </c>
      <c r="G52" s="48"/>
      <c r="H52" s="49">
        <f>I52/0.75</f>
        <v>55526</v>
      </c>
      <c r="I52" s="49">
        <v>41644.5</v>
      </c>
      <c r="J52" s="50">
        <f>H52-I52</f>
        <v>13881.5</v>
      </c>
      <c r="K52" s="40">
        <f t="shared" ref="K52" si="20">1-(J52)/(I52+J52)</f>
        <v>0.75</v>
      </c>
      <c r="L52" s="21"/>
      <c r="M52" s="69">
        <v>1</v>
      </c>
    </row>
    <row r="53" spans="1:13" ht="15.75" thickBot="1" x14ac:dyDescent="0.3">
      <c r="A53" s="21"/>
      <c r="B53" s="21"/>
      <c r="C53" s="22"/>
      <c r="D53" s="22"/>
      <c r="E53" s="22"/>
      <c r="F53" s="21"/>
      <c r="G53" s="52"/>
      <c r="H53" s="53"/>
      <c r="I53" s="53"/>
      <c r="J53" s="53"/>
      <c r="K53" s="40"/>
      <c r="L53" s="21"/>
      <c r="M53" s="59"/>
    </row>
    <row r="54" spans="1:13" ht="30.75" thickBot="1" x14ac:dyDescent="0.3">
      <c r="A54" s="46" t="s">
        <v>27</v>
      </c>
      <c r="B54" s="41" t="s">
        <v>46</v>
      </c>
      <c r="C54" s="47">
        <v>10004760</v>
      </c>
      <c r="D54" s="38">
        <v>42769</v>
      </c>
      <c r="E54" s="38">
        <v>43677</v>
      </c>
      <c r="F54" s="41" t="s">
        <v>19</v>
      </c>
      <c r="G54" s="48"/>
      <c r="H54" s="49">
        <f>I54/0.75</f>
        <v>7579.7599999999993</v>
      </c>
      <c r="I54" s="49">
        <v>5684.82</v>
      </c>
      <c r="J54" s="50">
        <f t="shared" ref="J54" si="21">H54-I54</f>
        <v>1894.9399999999996</v>
      </c>
      <c r="K54" s="40">
        <f t="shared" si="18"/>
        <v>0.75</v>
      </c>
      <c r="L54" s="21"/>
      <c r="M54" s="72" t="s">
        <v>58</v>
      </c>
    </row>
    <row r="55" spans="1:13" ht="15.75" thickBot="1" x14ac:dyDescent="0.3">
      <c r="A55" s="24"/>
      <c r="B55" s="21"/>
      <c r="C55" s="25"/>
      <c r="D55" s="26"/>
      <c r="E55" s="26"/>
      <c r="F55" s="24"/>
      <c r="G55" s="27"/>
      <c r="H55" s="28"/>
      <c r="I55" s="28"/>
      <c r="J55" s="28"/>
      <c r="K55" s="40"/>
      <c r="L55" s="21"/>
      <c r="M55" s="60"/>
    </row>
    <row r="56" spans="1:13" ht="30.75" thickBot="1" x14ac:dyDescent="0.3">
      <c r="A56" s="46" t="s">
        <v>52</v>
      </c>
      <c r="B56" s="41" t="s">
        <v>46</v>
      </c>
      <c r="C56" s="63">
        <v>10032683</v>
      </c>
      <c r="D56" s="38">
        <v>42769</v>
      </c>
      <c r="E56" s="38">
        <v>43677</v>
      </c>
      <c r="F56" s="41" t="s">
        <v>19</v>
      </c>
      <c r="G56" s="48"/>
      <c r="H56" s="49">
        <f>I56/0.75</f>
        <v>22657</v>
      </c>
      <c r="I56" s="49">
        <v>16992.75</v>
      </c>
      <c r="J56" s="50">
        <f t="shared" ref="J56" si="22">H56-I56</f>
        <v>5664.25</v>
      </c>
      <c r="K56" s="40">
        <f t="shared" ref="K56" si="23">1-(J56)/(I56+J56)</f>
        <v>0.75</v>
      </c>
      <c r="L56" s="21"/>
      <c r="M56" s="72" t="s">
        <v>59</v>
      </c>
    </row>
    <row r="57" spans="1:13" ht="15.75" thickBot="1" x14ac:dyDescent="0.3">
      <c r="A57" s="24"/>
      <c r="B57" s="21"/>
      <c r="C57" s="25"/>
      <c r="D57" s="26"/>
      <c r="E57" s="26"/>
      <c r="F57" s="24"/>
      <c r="G57" s="27"/>
      <c r="H57" s="28"/>
      <c r="I57" s="28"/>
      <c r="J57" s="28"/>
      <c r="K57" s="40"/>
      <c r="L57" s="21"/>
      <c r="M57" s="60"/>
    </row>
    <row r="58" spans="1:13" ht="30.75" thickBot="1" x14ac:dyDescent="0.3">
      <c r="A58" s="46" t="s">
        <v>40</v>
      </c>
      <c r="B58" s="41" t="s">
        <v>42</v>
      </c>
      <c r="C58" s="63">
        <v>10054841</v>
      </c>
      <c r="D58" s="38">
        <v>43313</v>
      </c>
      <c r="E58" s="38">
        <v>43677</v>
      </c>
      <c r="F58" s="41" t="s">
        <v>19</v>
      </c>
      <c r="G58" s="48"/>
      <c r="H58" s="49">
        <f>I58/0.75</f>
        <v>67312.253333333341</v>
      </c>
      <c r="I58" s="49">
        <v>50484.19</v>
      </c>
      <c r="J58" s="50">
        <f>H58-I58</f>
        <v>16828.063333333339</v>
      </c>
      <c r="K58" s="40">
        <f t="shared" ref="K58" si="24">1-(J58)/(I58+J58)</f>
        <v>0.75</v>
      </c>
      <c r="L58" s="21"/>
      <c r="M58" s="76">
        <v>1</v>
      </c>
    </row>
    <row r="59" spans="1:13" ht="15.75" thickBot="1" x14ac:dyDescent="0.3">
      <c r="A59" s="24"/>
      <c r="B59" s="21"/>
      <c r="C59" s="25"/>
      <c r="D59" s="26"/>
      <c r="E59" s="26"/>
      <c r="F59" s="24"/>
      <c r="G59" s="27"/>
      <c r="H59" s="28"/>
      <c r="I59" s="28"/>
      <c r="J59" s="28"/>
      <c r="K59" s="40"/>
      <c r="L59" s="21"/>
      <c r="M59" s="60"/>
    </row>
    <row r="60" spans="1:13" ht="30.75" thickBot="1" x14ac:dyDescent="0.3">
      <c r="A60" s="46" t="s">
        <v>53</v>
      </c>
      <c r="B60" s="41" t="s">
        <v>46</v>
      </c>
      <c r="C60" s="47">
        <v>10061885</v>
      </c>
      <c r="D60" s="38">
        <v>42769</v>
      </c>
      <c r="E60" s="38">
        <v>43677</v>
      </c>
      <c r="F60" s="41" t="s">
        <v>19</v>
      </c>
      <c r="G60" s="48"/>
      <c r="H60" s="49">
        <f>I60/0.75</f>
        <v>12800</v>
      </c>
      <c r="I60" s="49">
        <v>9600</v>
      </c>
      <c r="J60" s="50">
        <f>H60-I60</f>
        <v>3200</v>
      </c>
      <c r="K60" s="40">
        <f t="shared" ref="K60" si="25">1-(J60)/(I60+J60)</f>
        <v>0.75</v>
      </c>
      <c r="L60" s="21"/>
      <c r="M60" s="72" t="s">
        <v>57</v>
      </c>
    </row>
    <row r="61" spans="1:13" ht="15.75" thickBot="1" x14ac:dyDescent="0.3">
      <c r="A61" s="21"/>
      <c r="B61" s="21"/>
      <c r="C61" s="22"/>
      <c r="D61" s="22"/>
      <c r="E61" s="22"/>
      <c r="F61" s="21"/>
      <c r="G61" s="52"/>
      <c r="H61" s="53"/>
      <c r="I61" s="53"/>
      <c r="J61" s="53"/>
      <c r="K61" s="40" t="e">
        <f t="shared" si="18"/>
        <v>#DIV/0!</v>
      </c>
      <c r="L61" s="21"/>
      <c r="M61" s="59"/>
    </row>
    <row r="62" spans="1:13" ht="30.75" thickBot="1" x14ac:dyDescent="0.3">
      <c r="A62" s="46" t="s">
        <v>28</v>
      </c>
      <c r="B62" s="41" t="s">
        <v>46</v>
      </c>
      <c r="C62" s="47">
        <v>10021463</v>
      </c>
      <c r="D62" s="38">
        <v>42769</v>
      </c>
      <c r="E62" s="38">
        <v>43677</v>
      </c>
      <c r="F62" s="41" t="s">
        <v>19</v>
      </c>
      <c r="G62" s="48"/>
      <c r="H62" s="49">
        <f>I62/0.75</f>
        <v>5441</v>
      </c>
      <c r="I62" s="49">
        <v>4080.75</v>
      </c>
      <c r="J62" s="50">
        <f>H62-I62</f>
        <v>1360.25</v>
      </c>
      <c r="K62" s="40">
        <f t="shared" si="18"/>
        <v>0.75</v>
      </c>
      <c r="L62" s="21"/>
      <c r="M62" s="72" t="s">
        <v>58</v>
      </c>
    </row>
    <row r="63" spans="1:13" ht="15.75" thickBot="1" x14ac:dyDescent="0.3">
      <c r="A63" s="21"/>
      <c r="B63" s="21"/>
      <c r="C63" s="22"/>
      <c r="D63" s="22"/>
      <c r="E63" s="22"/>
      <c r="F63" s="21"/>
      <c r="G63" s="52"/>
      <c r="H63" s="53"/>
      <c r="I63" s="53"/>
      <c r="J63" s="53"/>
      <c r="K63" s="40" t="e">
        <f t="shared" si="18"/>
        <v>#DIV/0!</v>
      </c>
      <c r="L63" s="21"/>
      <c r="M63" s="59"/>
    </row>
    <row r="64" spans="1:13" ht="30.75" thickBot="1" x14ac:dyDescent="0.3">
      <c r="A64" s="46" t="s">
        <v>29</v>
      </c>
      <c r="B64" s="41" t="s">
        <v>42</v>
      </c>
      <c r="C64" s="63">
        <v>10001475</v>
      </c>
      <c r="D64" s="38">
        <v>43313</v>
      </c>
      <c r="E64" s="38">
        <v>43677</v>
      </c>
      <c r="F64" s="41" t="s">
        <v>19</v>
      </c>
      <c r="G64" s="48"/>
      <c r="H64" s="49">
        <f>I64/0.75</f>
        <v>214256.25333333333</v>
      </c>
      <c r="I64" s="49">
        <v>160692.19</v>
      </c>
      <c r="J64" s="50">
        <f>H64-I64</f>
        <v>53564.063333333324</v>
      </c>
      <c r="K64" s="40">
        <f t="shared" si="18"/>
        <v>0.75</v>
      </c>
      <c r="L64" s="21"/>
      <c r="M64" s="72" t="s">
        <v>60</v>
      </c>
    </row>
    <row r="65" spans="1:13" ht="15.75" thickBot="1" x14ac:dyDescent="0.3">
      <c r="A65" s="21"/>
      <c r="B65" s="21"/>
      <c r="C65" s="22"/>
      <c r="D65" s="22"/>
      <c r="E65" s="22"/>
      <c r="F65" s="21"/>
      <c r="G65" s="52"/>
      <c r="H65" s="53"/>
      <c r="I65" s="53"/>
      <c r="J65" s="53"/>
      <c r="K65" s="40" t="e">
        <f t="shared" si="18"/>
        <v>#DIV/0!</v>
      </c>
      <c r="L65" s="21"/>
      <c r="M65" s="59"/>
    </row>
    <row r="66" spans="1:13" ht="30.75" thickBot="1" x14ac:dyDescent="0.3">
      <c r="A66" s="46" t="s">
        <v>30</v>
      </c>
      <c r="B66" s="41" t="s">
        <v>46</v>
      </c>
      <c r="C66" s="47">
        <v>10041127</v>
      </c>
      <c r="D66" s="38">
        <v>42736</v>
      </c>
      <c r="E66" s="38">
        <v>43677</v>
      </c>
      <c r="F66" s="41" t="s">
        <v>19</v>
      </c>
      <c r="G66" s="48"/>
      <c r="H66" s="49">
        <f>I66/0.75</f>
        <v>40321.013333333336</v>
      </c>
      <c r="I66" s="49">
        <v>30240.760000000002</v>
      </c>
      <c r="J66" s="50">
        <f>H66-I66</f>
        <v>10080.253333333334</v>
      </c>
      <c r="K66" s="40">
        <f t="shared" ref="K66" si="26">1-(J66)/(I66+J66)</f>
        <v>0.75</v>
      </c>
      <c r="L66" s="21"/>
      <c r="M66" s="69">
        <v>1</v>
      </c>
    </row>
    <row r="67" spans="1:13" ht="15.75" thickBot="1" x14ac:dyDescent="0.3">
      <c r="A67" s="21"/>
      <c r="B67" s="21"/>
      <c r="C67" s="22"/>
      <c r="D67" s="22"/>
      <c r="E67" s="22"/>
      <c r="F67" s="21"/>
      <c r="G67" s="52"/>
      <c r="H67" s="53"/>
      <c r="I67" s="53"/>
      <c r="J67" s="53"/>
      <c r="K67" s="40" t="e">
        <f t="shared" si="18"/>
        <v>#DIV/0!</v>
      </c>
      <c r="L67" s="21"/>
      <c r="M67" s="59"/>
    </row>
    <row r="68" spans="1:13" ht="15.75" thickBot="1" x14ac:dyDescent="0.3">
      <c r="A68" s="58" t="s">
        <v>31</v>
      </c>
      <c r="B68" s="41" t="s">
        <v>42</v>
      </c>
      <c r="C68" s="47">
        <v>10014070</v>
      </c>
      <c r="D68" s="38">
        <v>43313</v>
      </c>
      <c r="E68" s="38">
        <v>43677</v>
      </c>
      <c r="F68" s="41" t="s">
        <v>19</v>
      </c>
      <c r="G68" s="48"/>
      <c r="H68" s="49">
        <f>I68/0.9</f>
        <v>255143.5</v>
      </c>
      <c r="I68" s="49">
        <v>229629.15</v>
      </c>
      <c r="J68" s="50">
        <f>H68-I68</f>
        <v>25514.350000000006</v>
      </c>
      <c r="K68" s="40">
        <f t="shared" si="18"/>
        <v>0.9</v>
      </c>
      <c r="L68" s="21"/>
      <c r="M68" s="76">
        <v>0.99</v>
      </c>
    </row>
    <row r="69" spans="1:13" ht="15.75" thickBot="1" x14ac:dyDescent="0.3">
      <c r="A69" s="21"/>
      <c r="B69" s="21"/>
      <c r="C69" s="22"/>
      <c r="D69" s="22"/>
      <c r="E69" s="22"/>
      <c r="F69" s="21"/>
      <c r="G69" s="52"/>
      <c r="H69" s="53"/>
      <c r="I69" s="53"/>
      <c r="J69" s="53"/>
      <c r="K69" s="40" t="e">
        <f t="shared" si="18"/>
        <v>#DIV/0!</v>
      </c>
      <c r="L69" s="21"/>
      <c r="M69" s="66"/>
    </row>
    <row r="70" spans="1:13" ht="15.75" thickBot="1" x14ac:dyDescent="0.3">
      <c r="A70" s="58" t="s">
        <v>32</v>
      </c>
      <c r="B70" s="41" t="s">
        <v>42</v>
      </c>
      <c r="C70" s="47">
        <v>10032532</v>
      </c>
      <c r="D70" s="38">
        <v>43313</v>
      </c>
      <c r="E70" s="38">
        <v>43677</v>
      </c>
      <c r="F70" s="41" t="s">
        <v>19</v>
      </c>
      <c r="G70" s="48"/>
      <c r="H70" s="49">
        <f>I70/0.9</f>
        <v>378573.99999999994</v>
      </c>
      <c r="I70" s="49">
        <v>340716.6</v>
      </c>
      <c r="J70" s="50">
        <f>H70-I70</f>
        <v>37857.399999999965</v>
      </c>
      <c r="K70" s="40">
        <f t="shared" ref="K70" si="27">1-(J70)/(I70+J70)</f>
        <v>0.90000000000000013</v>
      </c>
      <c r="L70" s="21"/>
      <c r="M70" s="76">
        <v>0.99370000000000003</v>
      </c>
    </row>
    <row r="71" spans="1:13" x14ac:dyDescent="0.25">
      <c r="A71" s="21"/>
      <c r="B71" s="21"/>
      <c r="C71" s="22"/>
      <c r="D71" s="22"/>
      <c r="E71" s="22"/>
      <c r="F71" s="21"/>
      <c r="G71" s="52"/>
      <c r="H71" s="52"/>
      <c r="I71" s="52"/>
      <c r="J71" s="52"/>
      <c r="K71" s="40" t="e">
        <f t="shared" ref="K71:K77" si="28">1-(J71)/(I71+J71)</f>
        <v>#DIV/0!</v>
      </c>
      <c r="L71" s="21"/>
      <c r="M71" s="44"/>
    </row>
    <row r="72" spans="1:13" x14ac:dyDescent="0.25">
      <c r="A72" s="21"/>
      <c r="B72" s="24"/>
      <c r="C72" s="22"/>
      <c r="D72" s="22"/>
      <c r="E72" s="22"/>
      <c r="F72" s="21"/>
      <c r="G72" s="52"/>
      <c r="H72" s="52"/>
      <c r="I72" s="52"/>
      <c r="J72" s="52"/>
      <c r="K72" s="40" t="e">
        <f t="shared" si="28"/>
        <v>#DIV/0!</v>
      </c>
      <c r="L72" s="21"/>
      <c r="M72" s="44"/>
    </row>
    <row r="73" spans="1:13" x14ac:dyDescent="0.25">
      <c r="A73" s="21"/>
      <c r="B73" s="24"/>
      <c r="C73" s="22"/>
      <c r="D73" s="22"/>
      <c r="E73" s="22"/>
      <c r="F73" s="21"/>
      <c r="G73" s="52"/>
      <c r="H73" s="53">
        <f>SUM(H5:H71)</f>
        <v>7054351.6920166705</v>
      </c>
      <c r="I73" s="53">
        <f>SUM(I5:I71)</f>
        <v>5405843.9989700047</v>
      </c>
      <c r="J73" s="53">
        <f>SUM(J5:J71)</f>
        <v>1648507.6930466674</v>
      </c>
      <c r="K73" s="40">
        <f t="shared" si="28"/>
        <v>0.76631336726346322</v>
      </c>
      <c r="L73" s="21"/>
      <c r="M73" s="44"/>
    </row>
    <row r="74" spans="1:13" x14ac:dyDescent="0.25">
      <c r="A74" s="21"/>
      <c r="B74" s="21"/>
      <c r="C74" s="22"/>
      <c r="D74" s="22"/>
      <c r="E74" s="22"/>
      <c r="F74" s="21"/>
      <c r="G74" s="52"/>
      <c r="H74" s="52"/>
      <c r="I74" s="52"/>
      <c r="J74" s="52"/>
      <c r="K74" s="40" t="e">
        <f t="shared" si="28"/>
        <v>#DIV/0!</v>
      </c>
      <c r="L74" s="21"/>
      <c r="M74" s="44"/>
    </row>
    <row r="75" spans="1:13" x14ac:dyDescent="0.25">
      <c r="A75" s="21"/>
      <c r="B75" s="21"/>
      <c r="C75" s="22"/>
      <c r="D75" s="22"/>
      <c r="E75" s="22"/>
      <c r="F75" s="21"/>
      <c r="G75" s="52"/>
      <c r="H75" s="52"/>
      <c r="I75" s="52" t="s">
        <v>34</v>
      </c>
      <c r="J75" s="52"/>
      <c r="K75" s="40" t="e">
        <f t="shared" si="28"/>
        <v>#VALUE!</v>
      </c>
      <c r="L75" s="21"/>
      <c r="M75" s="44"/>
    </row>
    <row r="76" spans="1:13" x14ac:dyDescent="0.25">
      <c r="K76" s="9" t="e">
        <f t="shared" si="28"/>
        <v>#DIV/0!</v>
      </c>
    </row>
    <row r="77" spans="1:13" x14ac:dyDescent="0.25">
      <c r="K77" s="9" t="e">
        <f t="shared" si="28"/>
        <v>#DIV/0!</v>
      </c>
    </row>
  </sheetData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Gateshead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Holt</dc:creator>
  <cp:lastModifiedBy>Ivan Jepson</cp:lastModifiedBy>
  <cp:lastPrinted>2018-11-16T14:20:49Z</cp:lastPrinted>
  <dcterms:created xsi:type="dcterms:W3CDTF">2015-10-28T10:33:58Z</dcterms:created>
  <dcterms:modified xsi:type="dcterms:W3CDTF">2020-06-02T10:58:27Z</dcterms:modified>
</cp:coreProperties>
</file>